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5" yWindow="-90" windowWidth="32850" windowHeight="18240"/>
  </bookViews>
  <sheets>
    <sheet name="Sheet1" sheetId="1" r:id="rId1"/>
  </sheets>
  <definedNames>
    <definedName name="Family">Sheet1!$A$2</definedName>
  </definedNames>
  <calcPr calcId="125725"/>
</workbook>
</file>

<file path=xl/calcChain.xml><?xml version="1.0" encoding="utf-8"?>
<calcChain xmlns="http://schemas.openxmlformats.org/spreadsheetml/2006/main">
  <c r="L13" i="1"/>
  <c r="L14"/>
  <c r="L15"/>
  <c r="L16"/>
  <c r="L17"/>
  <c r="L18"/>
  <c r="L8"/>
  <c r="L9"/>
  <c r="L10"/>
  <c r="L11"/>
  <c r="L12"/>
  <c r="C9"/>
  <c r="C10"/>
  <c r="C11"/>
  <c r="C12"/>
  <c r="C13"/>
  <c r="C14"/>
  <c r="C15"/>
  <c r="C16"/>
  <c r="C17"/>
  <c r="C18"/>
  <c r="C8"/>
  <c r="B8"/>
  <c r="B9"/>
  <c r="B10"/>
  <c r="B11"/>
  <c r="B13"/>
  <c r="B14"/>
  <c r="B15"/>
  <c r="B16"/>
  <c r="B17"/>
  <c r="B18"/>
  <c r="B12"/>
  <c r="G17"/>
  <c r="G18"/>
  <c r="G13"/>
  <c r="G10"/>
  <c r="G11"/>
  <c r="G12"/>
  <c r="G14"/>
  <c r="G15"/>
  <c r="G16"/>
  <c r="G9"/>
</calcChain>
</file>

<file path=xl/sharedStrings.xml><?xml version="1.0" encoding="utf-8"?>
<sst xmlns="http://schemas.openxmlformats.org/spreadsheetml/2006/main" count="351" uniqueCount="107">
  <si>
    <t>Design Table for: Terminal Lug</t>
  </si>
  <si>
    <t>M6 - 33100</t>
  </si>
  <si>
    <t>$COMMENT</t>
  </si>
  <si>
    <t>Lug - Stud M6, Wire max 33100 circular mils (16mm2)</t>
  </si>
  <si>
    <t>$DESCRIPTION</t>
  </si>
  <si>
    <t>Lug - Stud M6, Wire 33100 cmil</t>
  </si>
  <si>
    <t>$PARTNUMBER</t>
  </si>
  <si>
    <t>$C</t>
  </si>
  <si>
    <t>$COLOR</t>
  </si>
  <si>
    <t>$VALUE@Tongue Material Thickness@Equations</t>
  </si>
  <si>
    <t>=1.52</t>
  </si>
  <si>
    <t>$VALUE@Stud Size@Equations</t>
  </si>
  <si>
    <t>=6mm</t>
  </si>
  <si>
    <t>$VALUE@Tongue Width@Equations</t>
  </si>
  <si>
    <t>=11.89mm'W</t>
  </si>
  <si>
    <t>$VALUE@C@Equations</t>
  </si>
  <si>
    <t>$VALUE@E Max.@Equations</t>
  </si>
  <si>
    <t>=23.65mm</t>
  </si>
  <si>
    <t>$VALUE@L Max.@Equations</t>
  </si>
  <si>
    <t>=29.67mm</t>
  </si>
  <si>
    <t>$VALUE@Wire Size Max (cmil)@Equations</t>
  </si>
  <si>
    <t>=33100'in circular mils</t>
  </si>
  <si>
    <t>M8 - 33100</t>
  </si>
  <si>
    <t>Lug - Stud M8, Wire max 33100 circular mils (16mm2)</t>
  </si>
  <si>
    <t>Lug - Stud M8, Wire 33100 cmil</t>
  </si>
  <si>
    <t>=8mm</t>
  </si>
  <si>
    <t>=15.88mm'W</t>
  </si>
  <si>
    <t>=31.65mm</t>
  </si>
  <si>
    <t>M6 - 20800</t>
  </si>
  <si>
    <t>Lug - Stud M6, Wire max 20800 circular mils (10.5mm2)</t>
  </si>
  <si>
    <t>Lug - Stud M6, Wire 20800 cmil</t>
  </si>
  <si>
    <t>=1.3</t>
  </si>
  <si>
    <t>=11.91mm'W</t>
  </si>
  <si>
    <t>=20800'in circular mils</t>
  </si>
  <si>
    <t>$STATE@Directional1</t>
  </si>
  <si>
    <t>S</t>
  </si>
  <si>
    <t>$STATE@Directional2</t>
  </si>
  <si>
    <t>$STATE@Directional3</t>
  </si>
  <si>
    <t>$STATE@Bounding-Box4</t>
  </si>
  <si>
    <t>$STATE@Flat-Pattern16</t>
  </si>
  <si>
    <t>D1@Fillet21</t>
  </si>
  <si>
    <t>$STATE@Fillet32</t>
  </si>
  <si>
    <t>$STATE@Fillet33</t>
  </si>
  <si>
    <t>D1@Fillet33</t>
  </si>
  <si>
    <t>$STATE@Fillet24</t>
  </si>
  <si>
    <t>$STATE@Fillet25</t>
  </si>
  <si>
    <t>$STATE@Fillet15</t>
  </si>
  <si>
    <t>$STATE@Fillet27</t>
  </si>
  <si>
    <t>M8 - 20800</t>
  </si>
  <si>
    <t>Lug - Stud M8, Wire max 20800 circular mils (10.5mm2)</t>
  </si>
  <si>
    <t>Lug - Stud M8, Wire 20800 cmil</t>
  </si>
  <si>
    <t>=14.27mm'W</t>
  </si>
  <si>
    <t>=17.68mm</t>
  </si>
  <si>
    <t>=20.07mm</t>
  </si>
  <si>
    <t>=23.70mm</t>
  </si>
  <si>
    <t>=27.28mm</t>
  </si>
  <si>
    <t>U</t>
  </si>
  <si>
    <t>$STATE@Bend-Lines4</t>
  </si>
  <si>
    <t>M4 - 20800</t>
  </si>
  <si>
    <r>
      <t>Lug - Stud M4, Wire max 20800 circular mils (10.5mm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)</t>
    </r>
  </si>
  <si>
    <t>Lug - Stud M4, Wire 20800 cmil</t>
  </si>
  <si>
    <t>=10.31mm'W</t>
  </si>
  <si>
    <t>=18.87mm</t>
  </si>
  <si>
    <t>=24.10mm</t>
  </si>
  <si>
    <t>M3.5 - 13100</t>
  </si>
  <si>
    <t>=1.07</t>
  </si>
  <si>
    <t>M4 - 13100</t>
  </si>
  <si>
    <t>M6 - 13100</t>
  </si>
  <si>
    <t>M8 - 13100</t>
  </si>
  <si>
    <t>=0.84</t>
  </si>
  <si>
    <t>=9.53mm'W</t>
  </si>
  <si>
    <t>=13.49mm'W</t>
  </si>
  <si>
    <t>=8.71mm'W</t>
  </si>
  <si>
    <t>=6.35mm'W</t>
  </si>
  <si>
    <t>=5.54mm'W</t>
  </si>
  <si>
    <t>=7.14mm'W</t>
  </si>
  <si>
    <t>=7.67mm</t>
  </si>
  <si>
    <t>=13.49mm</t>
  </si>
  <si>
    <t>=9.12mm</t>
  </si>
  <si>
    <t>=10.31mm</t>
  </si>
  <si>
    <t>=11.89mm</t>
  </si>
  <si>
    <t>=7.14mm</t>
  </si>
  <si>
    <t>=4.34mm</t>
  </si>
  <si>
    <t>=11.10mm</t>
  </si>
  <si>
    <t>=3.96mm</t>
  </si>
  <si>
    <t>=6.35mm</t>
  </si>
  <si>
    <t>=14.61mm</t>
  </si>
  <si>
    <t>=18.69mm</t>
  </si>
  <si>
    <t>=11.73mm</t>
  </si>
  <si>
    <t>=8.94mm</t>
  </si>
  <si>
    <t>=15.70mm</t>
  </si>
  <si>
    <t>=8.56mm</t>
  </si>
  <si>
    <t>=11.07mm</t>
  </si>
  <si>
    <t>=19.43mm</t>
  </si>
  <si>
    <t>=25.50mm</t>
  </si>
  <si>
    <t>=16.15mm</t>
  </si>
  <si>
    <t>=12.19mm</t>
  </si>
  <si>
    <t>=21.72mm</t>
  </si>
  <si>
    <t>=11.40mm</t>
  </si>
  <si>
    <t>=14.58mm</t>
  </si>
  <si>
    <t>M3.5 - 05180</t>
  </si>
  <si>
    <t>M3.5 - 05180 (2)</t>
  </si>
  <si>
    <t>M4 - 05180</t>
  </si>
  <si>
    <t>M6 - 05180</t>
  </si>
  <si>
    <t>M3.5 - 03260</t>
  </si>
  <si>
    <t>M3.5 - 03260 (2)</t>
  </si>
  <si>
    <t>M4 - 03260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</si>
</sst>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49" fontId="0" fillId="0" borderId="0" xfId="0" applyNumberFormat="1"/>
    <xf numFmtId="0" fontId="0" fillId="0" borderId="0" xfId="0" applyNumberFormat="1"/>
    <xf numFmtId="0" fontId="0" fillId="0" borderId="0" xfId="0" quotePrefix="1" applyNumberFormat="1"/>
    <xf numFmtId="49" fontId="0" fillId="0" borderId="0" xfId="0" applyNumberFormat="1" applyAlignment="1">
      <alignment textRotation="90"/>
    </xf>
    <xf numFmtId="0" fontId="0" fillId="0" borderId="0" xfId="0" applyNumberFormat="1" applyAlignment="1">
      <alignment textRotation="90"/>
    </xf>
    <xf numFmtId="0" fontId="0" fillId="0" borderId="0" xfId="0" applyAlignment="1">
      <alignment textRotation="9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18"/>
  <sheetViews>
    <sheetView tabSelected="1" topLeftCell="D2" zoomScale="158" workbookViewId="0">
      <selection activeCell="C18" sqref="C18"/>
    </sheetView>
  </sheetViews>
  <sheetFormatPr defaultRowHeight="15"/>
  <cols>
    <col min="1" max="1" width="13.5703125" style="1" customWidth="1"/>
    <col min="2" max="2" width="49.7109375" style="2" customWidth="1"/>
    <col min="3" max="3" width="29.7109375" style="2" customWidth="1"/>
    <col min="4" max="4" width="3.85546875" style="2" customWidth="1"/>
    <col min="5" max="5" width="10.7109375" style="2" customWidth="1"/>
    <col min="6" max="6" width="5.7109375" style="2" customWidth="1"/>
    <col min="7" max="7" width="6.42578125" style="2" customWidth="1"/>
    <col min="8" max="8" width="12.28515625" style="2" customWidth="1"/>
    <col min="9" max="9" width="10" style="2" bestFit="1" customWidth="1"/>
    <col min="10" max="11" width="10" style="2" customWidth="1"/>
    <col min="12" max="12" width="20.42578125" style="2" customWidth="1"/>
    <col min="13" max="18" width="3.85546875" style="1" customWidth="1"/>
    <col min="19" max="19" width="4.140625" style="2" customWidth="1"/>
    <col min="20" max="21" width="3.85546875" style="1" customWidth="1"/>
    <col min="22" max="22" width="4.140625" style="2" customWidth="1"/>
    <col min="23" max="26" width="3.85546875" style="1" customWidth="1"/>
  </cols>
  <sheetData>
    <row r="1" spans="1:26">
      <c r="A1" s="1" t="s">
        <v>0</v>
      </c>
    </row>
    <row r="2" spans="1:26" s="6" customFormat="1" ht="171" customHeight="1">
      <c r="A2" s="4"/>
      <c r="B2" s="5" t="s">
        <v>2</v>
      </c>
      <c r="C2" s="5" t="s">
        <v>4</v>
      </c>
      <c r="D2" s="5" t="s">
        <v>6</v>
      </c>
      <c r="E2" s="5" t="s">
        <v>8</v>
      </c>
      <c r="F2" s="5" t="s">
        <v>9</v>
      </c>
      <c r="G2" s="5" t="s">
        <v>11</v>
      </c>
      <c r="H2" s="5" t="s">
        <v>13</v>
      </c>
      <c r="I2" s="5" t="s">
        <v>15</v>
      </c>
      <c r="J2" s="5" t="s">
        <v>16</v>
      </c>
      <c r="K2" s="5" t="s">
        <v>18</v>
      </c>
      <c r="L2" s="5" t="s">
        <v>20</v>
      </c>
      <c r="M2" s="4" t="s">
        <v>34</v>
      </c>
      <c r="N2" s="4" t="s">
        <v>36</v>
      </c>
      <c r="O2" s="4" t="s">
        <v>37</v>
      </c>
      <c r="P2" s="4" t="s">
        <v>57</v>
      </c>
      <c r="Q2" s="4" t="s">
        <v>38</v>
      </c>
      <c r="R2" s="4" t="s">
        <v>39</v>
      </c>
      <c r="S2" s="5" t="s">
        <v>40</v>
      </c>
      <c r="T2" s="4" t="s">
        <v>41</v>
      </c>
      <c r="U2" s="4" t="s">
        <v>42</v>
      </c>
      <c r="V2" s="5" t="s">
        <v>43</v>
      </c>
      <c r="W2" s="4" t="s">
        <v>44</v>
      </c>
      <c r="X2" s="4" t="s">
        <v>45</v>
      </c>
      <c r="Y2" s="4" t="s">
        <v>46</v>
      </c>
      <c r="Z2" s="4" t="s">
        <v>47</v>
      </c>
    </row>
    <row r="3" spans="1:26">
      <c r="A3" s="1" t="s">
        <v>1</v>
      </c>
      <c r="B3" s="2" t="s">
        <v>3</v>
      </c>
      <c r="C3" s="2" t="s">
        <v>5</v>
      </c>
      <c r="D3" s="2" t="s">
        <v>7</v>
      </c>
      <c r="E3" s="2">
        <v>9871014</v>
      </c>
      <c r="F3" s="3" t="s">
        <v>10</v>
      </c>
      <c r="G3" s="3" t="s">
        <v>12</v>
      </c>
      <c r="H3" s="3" t="s">
        <v>14</v>
      </c>
      <c r="I3" s="3" t="s">
        <v>77</v>
      </c>
      <c r="J3" s="3" t="s">
        <v>17</v>
      </c>
      <c r="K3" s="3" t="s">
        <v>19</v>
      </c>
      <c r="L3" s="3" t="s">
        <v>21</v>
      </c>
      <c r="M3" s="1" t="s">
        <v>35</v>
      </c>
      <c r="N3" s="1" t="s">
        <v>35</v>
      </c>
      <c r="O3" s="1" t="s">
        <v>35</v>
      </c>
      <c r="P3" s="1" t="s">
        <v>35</v>
      </c>
      <c r="Q3" s="1" t="s">
        <v>35</v>
      </c>
      <c r="R3" s="1" t="s">
        <v>35</v>
      </c>
      <c r="S3" s="2">
        <v>1</v>
      </c>
      <c r="T3" s="1" t="s">
        <v>35</v>
      </c>
      <c r="U3" s="1" t="s">
        <v>35</v>
      </c>
      <c r="V3" s="2">
        <v>0.2</v>
      </c>
      <c r="W3" s="1" t="s">
        <v>56</v>
      </c>
      <c r="X3" s="1" t="s">
        <v>56</v>
      </c>
      <c r="Y3" s="1" t="s">
        <v>56</v>
      </c>
      <c r="Z3" s="1" t="s">
        <v>56</v>
      </c>
    </row>
    <row r="4" spans="1:26">
      <c r="A4" s="1" t="s">
        <v>22</v>
      </c>
      <c r="B4" s="2" t="s">
        <v>23</v>
      </c>
      <c r="C4" s="2" t="s">
        <v>24</v>
      </c>
      <c r="D4" s="2" t="s">
        <v>7</v>
      </c>
      <c r="E4" s="2">
        <v>9871014</v>
      </c>
      <c r="F4" s="3" t="s">
        <v>10</v>
      </c>
      <c r="G4" s="3" t="s">
        <v>25</v>
      </c>
      <c r="H4" s="3" t="s">
        <v>26</v>
      </c>
      <c r="I4" s="3" t="s">
        <v>77</v>
      </c>
      <c r="J4" s="3" t="s">
        <v>17</v>
      </c>
      <c r="K4" s="3" t="s">
        <v>27</v>
      </c>
      <c r="L4" s="3" t="s">
        <v>21</v>
      </c>
      <c r="M4" s="1" t="s">
        <v>35</v>
      </c>
      <c r="N4" s="1" t="s">
        <v>35</v>
      </c>
      <c r="O4" s="1" t="s">
        <v>35</v>
      </c>
      <c r="P4" s="1" t="s">
        <v>35</v>
      </c>
      <c r="Q4" s="1" t="s">
        <v>35</v>
      </c>
      <c r="R4" s="1" t="s">
        <v>35</v>
      </c>
      <c r="S4" s="3">
        <v>1</v>
      </c>
      <c r="T4" s="1" t="s">
        <v>35</v>
      </c>
      <c r="U4" s="1" t="s">
        <v>56</v>
      </c>
      <c r="V4" s="3">
        <v>0.2</v>
      </c>
      <c r="W4" s="1" t="s">
        <v>35</v>
      </c>
      <c r="X4" s="1" t="s">
        <v>35</v>
      </c>
      <c r="Y4" s="1" t="s">
        <v>56</v>
      </c>
      <c r="Z4" s="1" t="s">
        <v>56</v>
      </c>
    </row>
    <row r="5" spans="1:26">
      <c r="A5" s="1" t="s">
        <v>28</v>
      </c>
      <c r="B5" s="2" t="s">
        <v>29</v>
      </c>
      <c r="C5" s="2" t="s">
        <v>30</v>
      </c>
      <c r="D5" s="2" t="s">
        <v>7</v>
      </c>
      <c r="E5" s="2">
        <v>9871014</v>
      </c>
      <c r="F5" s="3" t="s">
        <v>31</v>
      </c>
      <c r="G5" s="3" t="s">
        <v>12</v>
      </c>
      <c r="H5" s="3" t="s">
        <v>32</v>
      </c>
      <c r="I5" s="3" t="s">
        <v>78</v>
      </c>
      <c r="J5" s="3" t="s">
        <v>52</v>
      </c>
      <c r="K5" s="3" t="s">
        <v>54</v>
      </c>
      <c r="L5" s="3" t="s">
        <v>33</v>
      </c>
      <c r="M5" s="1" t="s">
        <v>35</v>
      </c>
      <c r="N5" s="1" t="s">
        <v>35</v>
      </c>
      <c r="O5" s="1" t="s">
        <v>35</v>
      </c>
      <c r="P5" s="1" t="s">
        <v>35</v>
      </c>
      <c r="Q5" s="1" t="s">
        <v>35</v>
      </c>
      <c r="R5" s="1" t="s">
        <v>35</v>
      </c>
      <c r="S5" s="3">
        <v>0.5</v>
      </c>
      <c r="T5" s="1" t="s">
        <v>35</v>
      </c>
      <c r="U5" s="1" t="s">
        <v>35</v>
      </c>
      <c r="V5" s="3">
        <v>0.1</v>
      </c>
      <c r="W5" s="1" t="s">
        <v>35</v>
      </c>
      <c r="X5" s="1" t="s">
        <v>35</v>
      </c>
      <c r="Y5" s="1" t="s">
        <v>35</v>
      </c>
      <c r="Z5" s="1" t="s">
        <v>35</v>
      </c>
    </row>
    <row r="6" spans="1:26">
      <c r="A6" s="1" t="s">
        <v>48</v>
      </c>
      <c r="B6" s="2" t="s">
        <v>49</v>
      </c>
      <c r="C6" s="2" t="s">
        <v>50</v>
      </c>
      <c r="D6" s="2" t="s">
        <v>7</v>
      </c>
      <c r="E6" s="2">
        <v>9871014</v>
      </c>
      <c r="F6" s="3" t="s">
        <v>31</v>
      </c>
      <c r="G6" s="3" t="s">
        <v>25</v>
      </c>
      <c r="H6" s="3" t="s">
        <v>51</v>
      </c>
      <c r="I6" s="3" t="s">
        <v>79</v>
      </c>
      <c r="J6" s="3" t="s">
        <v>53</v>
      </c>
      <c r="K6" s="3" t="s">
        <v>55</v>
      </c>
      <c r="L6" s="3" t="s">
        <v>33</v>
      </c>
      <c r="M6" s="1" t="s">
        <v>35</v>
      </c>
      <c r="N6" s="1" t="s">
        <v>35</v>
      </c>
      <c r="O6" s="1" t="s">
        <v>35</v>
      </c>
      <c r="P6" s="1" t="s">
        <v>35</v>
      </c>
      <c r="Q6" s="1" t="s">
        <v>35</v>
      </c>
      <c r="R6" s="1" t="s">
        <v>35</v>
      </c>
      <c r="S6" s="3">
        <v>1</v>
      </c>
      <c r="T6" s="1" t="s">
        <v>35</v>
      </c>
      <c r="U6" s="1" t="s">
        <v>56</v>
      </c>
      <c r="V6" s="3">
        <v>0.2</v>
      </c>
      <c r="W6" s="1" t="s">
        <v>35</v>
      </c>
      <c r="X6" s="1" t="s">
        <v>35</v>
      </c>
      <c r="Y6" s="1" t="s">
        <v>56</v>
      </c>
      <c r="Z6" s="1" t="s">
        <v>56</v>
      </c>
    </row>
    <row r="7" spans="1:26" ht="17.25">
      <c r="A7" s="1" t="s">
        <v>58</v>
      </c>
      <c r="B7" s="2" t="s">
        <v>59</v>
      </c>
      <c r="C7" s="2" t="s">
        <v>60</v>
      </c>
      <c r="D7" s="2" t="s">
        <v>7</v>
      </c>
      <c r="E7" s="2">
        <v>9871014</v>
      </c>
      <c r="F7" s="3" t="s">
        <v>31</v>
      </c>
      <c r="G7" s="3" t="s">
        <v>25</v>
      </c>
      <c r="H7" s="3" t="s">
        <v>61</v>
      </c>
      <c r="I7" s="3" t="s">
        <v>78</v>
      </c>
      <c r="J7" s="3" t="s">
        <v>62</v>
      </c>
      <c r="K7" s="3" t="s">
        <v>63</v>
      </c>
      <c r="L7" s="3" t="s">
        <v>33</v>
      </c>
      <c r="M7" s="1" t="s">
        <v>35</v>
      </c>
      <c r="N7" s="1" t="s">
        <v>35</v>
      </c>
      <c r="O7" s="1" t="s">
        <v>35</v>
      </c>
      <c r="P7" s="1" t="s">
        <v>35</v>
      </c>
      <c r="Q7" s="1" t="s">
        <v>35</v>
      </c>
      <c r="R7" s="1" t="s">
        <v>35</v>
      </c>
      <c r="S7" s="3">
        <v>1</v>
      </c>
      <c r="T7" s="1" t="s">
        <v>35</v>
      </c>
      <c r="U7" s="1" t="s">
        <v>56</v>
      </c>
      <c r="V7" s="3">
        <v>0.2</v>
      </c>
      <c r="W7" s="1" t="s">
        <v>35</v>
      </c>
      <c r="X7" s="1" t="s">
        <v>35</v>
      </c>
      <c r="Y7" s="1" t="s">
        <v>56</v>
      </c>
      <c r="Z7" s="1" t="s">
        <v>56</v>
      </c>
    </row>
    <row r="8" spans="1:26">
      <c r="A8" s="1" t="s">
        <v>64</v>
      </c>
      <c r="B8" s="2" t="str">
        <f t="shared" ref="B8:B11" si="0">"Lug - Stud "&amp;LEFT($A8,SEARCH(" - ",$A8)-1)&amp;", Wire max "&amp;TEXT(VALUE(MID($A8,3+SEARCH(" - ",$A8),IFERROR(SEARCH("(",$A8)-SEARCH(" - ",$A8)-4,10))),"0")&amp;" circular mils ("&amp;ROUND(PI()*VALUE( MID($A8,3+SEARCH(" - ",$A8),IFERROR(SEARCH("(",$A8)-SEARCH(" - ",$A8)-4,10)))*(25.4/2000)^2,2)&amp;"mm2)"</f>
        <v>Lug - Stud M3.5, Wire max 13100 circular mils (6.64mm2)</v>
      </c>
      <c r="C8" s="2" t="str">
        <f>LEFT($B8,SEARCH(" max",$B8))&amp;TEXT(VALUE(MID($A8,3+SEARCH(" - ",$A8),IFERROR(SEARCH("(",$A8)-SEARCH(" - ",$A8)-4,10))),"0")&amp;" cmil"</f>
        <v>Lug - Stud M3.5, Wire 13100 cmil</v>
      </c>
      <c r="D8" s="2" t="s">
        <v>7</v>
      </c>
      <c r="E8" s="2">
        <v>9871014</v>
      </c>
      <c r="F8" s="3" t="s">
        <v>65</v>
      </c>
      <c r="G8" s="3" t="s">
        <v>25</v>
      </c>
      <c r="H8" s="3" t="s">
        <v>70</v>
      </c>
      <c r="I8" s="3" t="s">
        <v>76</v>
      </c>
      <c r="J8" s="3" t="s">
        <v>86</v>
      </c>
      <c r="K8" s="3" t="s">
        <v>93</v>
      </c>
      <c r="L8" s="3" t="str">
        <f t="shared" ref="L8:L11" si="1">"="&amp;TEXT(VALUE(MID($A8,3+SEARCH(" - ",$A8),IFERROR(SEARCH("(",$A8)-SEARCH(" - ",$A8)-4,10))),"0")&amp;CHAR(39)&amp;"in circular mils"</f>
        <v>=13100'in circular mils</v>
      </c>
      <c r="M8" s="1" t="s">
        <v>35</v>
      </c>
      <c r="N8" s="1" t="s">
        <v>35</v>
      </c>
      <c r="O8" s="1" t="s">
        <v>35</v>
      </c>
      <c r="P8" s="1" t="s">
        <v>35</v>
      </c>
      <c r="Q8" s="1" t="s">
        <v>35</v>
      </c>
      <c r="R8" s="1" t="s">
        <v>35</v>
      </c>
      <c r="S8" s="3">
        <v>1</v>
      </c>
      <c r="T8" s="1" t="s">
        <v>35</v>
      </c>
      <c r="U8" s="1" t="s">
        <v>56</v>
      </c>
      <c r="V8" s="3">
        <v>0.2</v>
      </c>
      <c r="W8" s="1" t="s">
        <v>35</v>
      </c>
      <c r="X8" s="1" t="s">
        <v>35</v>
      </c>
      <c r="Y8" s="1" t="s">
        <v>56</v>
      </c>
      <c r="Z8" s="1" t="s">
        <v>56</v>
      </c>
    </row>
    <row r="9" spans="1:26">
      <c r="A9" s="1" t="s">
        <v>66</v>
      </c>
      <c r="B9" s="2" t="str">
        <f t="shared" si="0"/>
        <v>Lug - Stud M4, Wire max 13100 circular mils (6.64mm2)</v>
      </c>
      <c r="C9" s="2" t="str">
        <f t="shared" ref="C9:C18" si="2">LEFT($B9,SEARCH(" max",$B9))&amp;TEXT(VALUE(MID($A9,3+SEARCH(" - ",$A9),IFERROR(SEARCH("(",$A9)-SEARCH(" - ",$A9)-4,10))),"0")&amp;" cmil"</f>
        <v>Lug - Stud M4, Wire 13100 cmil</v>
      </c>
      <c r="D9" s="2" t="s">
        <v>7</v>
      </c>
      <c r="E9" s="2">
        <v>9871014</v>
      </c>
      <c r="F9" s="3" t="s">
        <v>65</v>
      </c>
      <c r="G9" s="2" t="str">
        <f>"="&amp;MID($A9,2,SEARCH(" ",$A9,2)-2)&amp;"mm"</f>
        <v>=4mm</v>
      </c>
      <c r="H9" s="3" t="s">
        <v>70</v>
      </c>
      <c r="I9" s="3" t="s">
        <v>76</v>
      </c>
      <c r="J9" s="3" t="s">
        <v>86</v>
      </c>
      <c r="K9" s="3" t="s">
        <v>93</v>
      </c>
      <c r="L9" s="3" t="str">
        <f t="shared" si="1"/>
        <v>=13100'in circular mils</v>
      </c>
      <c r="M9" s="1" t="s">
        <v>35</v>
      </c>
      <c r="N9" s="1" t="s">
        <v>35</v>
      </c>
      <c r="O9" s="1" t="s">
        <v>35</v>
      </c>
      <c r="P9" s="1" t="s">
        <v>35</v>
      </c>
      <c r="Q9" s="1" t="s">
        <v>35</v>
      </c>
      <c r="R9" s="1" t="s">
        <v>35</v>
      </c>
      <c r="S9" s="3">
        <v>1</v>
      </c>
      <c r="T9" s="1" t="s">
        <v>35</v>
      </c>
      <c r="U9" s="1" t="s">
        <v>56</v>
      </c>
      <c r="V9" s="3">
        <v>0.2</v>
      </c>
      <c r="W9" s="1" t="s">
        <v>35</v>
      </c>
      <c r="X9" s="1" t="s">
        <v>35</v>
      </c>
      <c r="Y9" s="1" t="s">
        <v>56</v>
      </c>
      <c r="Z9" s="1" t="s">
        <v>56</v>
      </c>
    </row>
    <row r="10" spans="1:26">
      <c r="A10" s="1" t="s">
        <v>67</v>
      </c>
      <c r="B10" s="2" t="str">
        <f t="shared" si="0"/>
        <v>Lug - Stud M6, Wire max 13100 circular mils (6.64mm2)</v>
      </c>
      <c r="C10" s="2" t="str">
        <f t="shared" si="2"/>
        <v>Lug - Stud M6, Wire 13100 cmil</v>
      </c>
      <c r="D10" s="2" t="s">
        <v>7</v>
      </c>
      <c r="E10" s="2">
        <v>9871014</v>
      </c>
      <c r="F10" s="3" t="s">
        <v>65</v>
      </c>
      <c r="G10" s="2" t="str">
        <f t="shared" ref="G10:G18" si="3">"="&amp;MID($A10,2,SEARCH(" ",$A10,2)-2)&amp;"mm"</f>
        <v>=6mm</v>
      </c>
      <c r="H10" s="3" t="s">
        <v>71</v>
      </c>
      <c r="I10" s="3" t="s">
        <v>80</v>
      </c>
      <c r="J10" s="3" t="s">
        <v>87</v>
      </c>
      <c r="K10" s="3" t="s">
        <v>94</v>
      </c>
      <c r="L10" s="3" t="str">
        <f t="shared" si="1"/>
        <v>=13100'in circular mils</v>
      </c>
      <c r="M10" s="1" t="s">
        <v>35</v>
      </c>
      <c r="N10" s="1" t="s">
        <v>35</v>
      </c>
      <c r="O10" s="1" t="s">
        <v>35</v>
      </c>
      <c r="P10" s="1" t="s">
        <v>35</v>
      </c>
      <c r="Q10" s="1" t="s">
        <v>35</v>
      </c>
      <c r="R10" s="1" t="s">
        <v>35</v>
      </c>
      <c r="S10" s="3">
        <v>1</v>
      </c>
      <c r="T10" s="1" t="s">
        <v>35</v>
      </c>
      <c r="U10" s="1" t="s">
        <v>56</v>
      </c>
      <c r="V10" s="3">
        <v>0.2</v>
      </c>
      <c r="W10" s="1" t="s">
        <v>35</v>
      </c>
      <c r="X10" s="1" t="s">
        <v>35</v>
      </c>
      <c r="Y10" s="1" t="s">
        <v>56</v>
      </c>
      <c r="Z10" s="1" t="s">
        <v>56</v>
      </c>
    </row>
    <row r="11" spans="1:26">
      <c r="A11" s="1" t="s">
        <v>68</v>
      </c>
      <c r="B11" s="2" t="str">
        <f t="shared" si="0"/>
        <v>Lug - Stud M8, Wire max 13100 circular mils (6.64mm2)</v>
      </c>
      <c r="C11" s="2" t="str">
        <f t="shared" si="2"/>
        <v>Lug - Stud M8, Wire 13100 cmil</v>
      </c>
      <c r="D11" s="2" t="s">
        <v>7</v>
      </c>
      <c r="E11" s="2">
        <v>9871014</v>
      </c>
      <c r="F11" s="3" t="s">
        <v>65</v>
      </c>
      <c r="G11" s="2" t="str">
        <f t="shared" si="3"/>
        <v>=8mm</v>
      </c>
      <c r="H11" s="3" t="s">
        <v>71</v>
      </c>
      <c r="I11" s="3" t="s">
        <v>80</v>
      </c>
      <c r="J11" s="3" t="s">
        <v>87</v>
      </c>
      <c r="K11" s="3" t="s">
        <v>94</v>
      </c>
      <c r="L11" s="3" t="str">
        <f t="shared" si="1"/>
        <v>=13100'in circular mils</v>
      </c>
      <c r="M11" s="1" t="s">
        <v>35</v>
      </c>
      <c r="N11" s="1" t="s">
        <v>35</v>
      </c>
      <c r="O11" s="1" t="s">
        <v>35</v>
      </c>
      <c r="P11" s="1" t="s">
        <v>35</v>
      </c>
      <c r="Q11" s="1" t="s">
        <v>35</v>
      </c>
      <c r="R11" s="1" t="s">
        <v>35</v>
      </c>
      <c r="S11" s="3">
        <v>1</v>
      </c>
      <c r="T11" s="1" t="s">
        <v>35</v>
      </c>
      <c r="U11" s="1" t="s">
        <v>56</v>
      </c>
      <c r="V11" s="3">
        <v>0.2</v>
      </c>
      <c r="W11" s="1" t="s">
        <v>35</v>
      </c>
      <c r="X11" s="1" t="s">
        <v>35</v>
      </c>
      <c r="Y11" s="1" t="s">
        <v>56</v>
      </c>
      <c r="Z11" s="1" t="s">
        <v>56</v>
      </c>
    </row>
    <row r="12" spans="1:26">
      <c r="A12" s="1" t="s">
        <v>100</v>
      </c>
      <c r="B12" s="2" t="str">
        <f>"Lug - Stud "&amp;LEFT($A12,SEARCH(" - ",$A12)-1)&amp;", Wire max "&amp;TEXT(VALUE(MID($A12,3+SEARCH(" - ",$A12),IFERROR(SEARCH("(",$A12)-SEARCH(" - ",$A12)-4,10))),"0")&amp;" circular mils ("&amp;ROUND(PI()*VALUE( MID($A12,3+SEARCH(" - ",$A12),IFERROR(SEARCH("(",$A12)-SEARCH(" - ",$A12)-4,10)))*(25.4/2000)^2,2)&amp;"mm2)"</f>
        <v>Lug - Stud M3.5, Wire max 5180 circular mils (2.62mm2)</v>
      </c>
      <c r="C12" s="2" t="str">
        <f t="shared" si="2"/>
        <v>Lug - Stud M3.5, Wire 5180 cmil</v>
      </c>
      <c r="D12" s="2" t="s">
        <v>7</v>
      </c>
      <c r="E12" s="2">
        <v>9871014</v>
      </c>
      <c r="F12" s="3" t="s">
        <v>69</v>
      </c>
      <c r="G12" s="2" t="str">
        <f t="shared" si="3"/>
        <v>=3.5mm</v>
      </c>
      <c r="H12" s="3" t="s">
        <v>72</v>
      </c>
      <c r="I12" s="3" t="s">
        <v>81</v>
      </c>
      <c r="J12" s="3" t="s">
        <v>88</v>
      </c>
      <c r="K12" s="3" t="s">
        <v>95</v>
      </c>
      <c r="L12" s="3" t="str">
        <f>"="&amp;TEXT(VALUE(MID($A12,3+SEARCH(" - ",$A12),IFERROR(SEARCH("(",$A12)-SEARCH(" - ",$A12)-4,10))),"0")&amp;CHAR(39)&amp;"in circular mils"</f>
        <v>=5180'in circular mils</v>
      </c>
      <c r="M12" s="1" t="s">
        <v>35</v>
      </c>
      <c r="N12" s="1" t="s">
        <v>35</v>
      </c>
      <c r="O12" s="1" t="s">
        <v>35</v>
      </c>
      <c r="P12" s="1" t="s">
        <v>35</v>
      </c>
      <c r="Q12" s="1" t="s">
        <v>35</v>
      </c>
      <c r="R12" s="1" t="s">
        <v>35</v>
      </c>
      <c r="S12" s="3">
        <v>1</v>
      </c>
      <c r="T12" s="1" t="s">
        <v>35</v>
      </c>
      <c r="U12" s="1" t="s">
        <v>56</v>
      </c>
      <c r="V12" s="3">
        <v>0.2</v>
      </c>
      <c r="W12" s="1" t="s">
        <v>35</v>
      </c>
      <c r="X12" s="1" t="s">
        <v>35</v>
      </c>
      <c r="Y12" s="1" t="s">
        <v>56</v>
      </c>
      <c r="Z12" s="1" t="s">
        <v>56</v>
      </c>
    </row>
    <row r="13" spans="1:26">
      <c r="A13" s="1" t="s">
        <v>101</v>
      </c>
      <c r="B13" s="2" t="str">
        <f t="shared" ref="B13:B18" si="4">"Lug - Stud "&amp;LEFT($A13,SEARCH(" - ",$A13)-1)&amp;", Wire max "&amp;TEXT(VALUE(MID($A13,3+SEARCH(" - ",$A13),IFERROR(SEARCH("(",$A13)-SEARCH(" - ",$A13)-4,10))),"0")&amp;" circular mils ("&amp;ROUND(PI()*VALUE( MID($A13,3+SEARCH(" - ",$A13),IFERROR(SEARCH("(",$A13)-SEARCH(" - ",$A13)-4,10)))*(25.4/2000)^2,2)&amp;"mm2)"</f>
        <v>Lug - Stud M3.5, Wire max 5180 circular mils (2.62mm2)</v>
      </c>
      <c r="C13" s="2" t="str">
        <f t="shared" si="2"/>
        <v>Lug - Stud M3.5, Wire 5180 cmil</v>
      </c>
      <c r="D13" s="2" t="s">
        <v>7</v>
      </c>
      <c r="E13" s="2">
        <v>9871014</v>
      </c>
      <c r="F13" s="3" t="s">
        <v>69</v>
      </c>
      <c r="G13" s="2" t="str">
        <f t="shared" si="3"/>
        <v>=3.5mm</v>
      </c>
      <c r="H13" s="3" t="s">
        <v>73</v>
      </c>
      <c r="I13" s="3" t="s">
        <v>82</v>
      </c>
      <c r="J13" s="3" t="s">
        <v>89</v>
      </c>
      <c r="K13" s="3" t="s">
        <v>96</v>
      </c>
      <c r="L13" s="3" t="str">
        <f t="shared" ref="L13:L18" si="5">"="&amp;TEXT(VALUE(MID($A13,3+SEARCH(" - ",$A13),IFERROR(SEARCH("(",$A13)-SEARCH(" - ",$A13)-4,10))),"0")&amp;CHAR(39)&amp;"in circular mils"</f>
        <v>=5180'in circular mils</v>
      </c>
      <c r="M13" s="1" t="s">
        <v>35</v>
      </c>
      <c r="N13" s="1" t="s">
        <v>35</v>
      </c>
      <c r="O13" s="1" t="s">
        <v>35</v>
      </c>
      <c r="P13" s="1" t="s">
        <v>35</v>
      </c>
      <c r="Q13" s="1" t="s">
        <v>35</v>
      </c>
      <c r="R13" s="1" t="s">
        <v>35</v>
      </c>
      <c r="S13" s="3">
        <v>1</v>
      </c>
      <c r="T13" s="1" t="s">
        <v>35</v>
      </c>
      <c r="U13" s="1" t="s">
        <v>56</v>
      </c>
      <c r="V13" s="3">
        <v>0.2</v>
      </c>
      <c r="W13" s="1" t="s">
        <v>35</v>
      </c>
      <c r="X13" s="1" t="s">
        <v>35</v>
      </c>
      <c r="Y13" s="1" t="s">
        <v>56</v>
      </c>
      <c r="Z13" s="1" t="s">
        <v>56</v>
      </c>
    </row>
    <row r="14" spans="1:26">
      <c r="A14" s="1" t="s">
        <v>102</v>
      </c>
      <c r="B14" s="2" t="str">
        <f t="shared" si="4"/>
        <v>Lug - Stud M4, Wire max 5180 circular mils (2.62mm2)</v>
      </c>
      <c r="C14" s="2" t="str">
        <f t="shared" si="2"/>
        <v>Lug - Stud M4, Wire 5180 cmil</v>
      </c>
      <c r="D14" s="2" t="s">
        <v>7</v>
      </c>
      <c r="E14" s="2">
        <v>9871014</v>
      </c>
      <c r="F14" s="3" t="s">
        <v>69</v>
      </c>
      <c r="G14" s="2" t="str">
        <f t="shared" si="3"/>
        <v>=4mm</v>
      </c>
      <c r="H14" s="3" t="s">
        <v>72</v>
      </c>
      <c r="I14" s="3" t="s">
        <v>81</v>
      </c>
      <c r="J14" s="3" t="s">
        <v>88</v>
      </c>
      <c r="K14" s="3" t="s">
        <v>95</v>
      </c>
      <c r="L14" s="3" t="str">
        <f t="shared" si="5"/>
        <v>=5180'in circular mils</v>
      </c>
      <c r="M14" s="1" t="s">
        <v>35</v>
      </c>
      <c r="N14" s="1" t="s">
        <v>35</v>
      </c>
      <c r="O14" s="1" t="s">
        <v>35</v>
      </c>
      <c r="P14" s="1" t="s">
        <v>35</v>
      </c>
      <c r="Q14" s="1" t="s">
        <v>35</v>
      </c>
      <c r="R14" s="1" t="s">
        <v>35</v>
      </c>
      <c r="S14" s="3">
        <v>1</v>
      </c>
      <c r="T14" s="1" t="s">
        <v>35</v>
      </c>
      <c r="U14" s="1" t="s">
        <v>56</v>
      </c>
      <c r="V14" s="3">
        <v>0.2</v>
      </c>
      <c r="W14" s="1" t="s">
        <v>35</v>
      </c>
      <c r="X14" s="1" t="s">
        <v>35</v>
      </c>
      <c r="Y14" s="1" t="s">
        <v>56</v>
      </c>
      <c r="Z14" s="1" t="s">
        <v>56</v>
      </c>
    </row>
    <row r="15" spans="1:26">
      <c r="A15" s="1" t="s">
        <v>103</v>
      </c>
      <c r="B15" s="2" t="str">
        <f t="shared" si="4"/>
        <v>Lug - Stud M6, Wire max 5180 circular mils (2.62mm2)</v>
      </c>
      <c r="C15" s="2" t="str">
        <f t="shared" si="2"/>
        <v>Lug - Stud M6, Wire 5180 cmil</v>
      </c>
      <c r="D15" s="2" t="s">
        <v>7</v>
      </c>
      <c r="E15" s="2">
        <v>9871014</v>
      </c>
      <c r="F15" s="3" t="s">
        <v>69</v>
      </c>
      <c r="G15" s="2" t="str">
        <f t="shared" si="3"/>
        <v>=6mm</v>
      </c>
      <c r="H15" s="3" t="s">
        <v>32</v>
      </c>
      <c r="I15" s="3" t="s">
        <v>83</v>
      </c>
      <c r="J15" s="3" t="s">
        <v>90</v>
      </c>
      <c r="K15" s="3" t="s">
        <v>97</v>
      </c>
      <c r="L15" s="3" t="str">
        <f t="shared" si="5"/>
        <v>=5180'in circular mils</v>
      </c>
      <c r="M15" s="1" t="s">
        <v>35</v>
      </c>
      <c r="N15" s="1" t="s">
        <v>35</v>
      </c>
      <c r="O15" s="1" t="s">
        <v>35</v>
      </c>
      <c r="P15" s="1" t="s">
        <v>35</v>
      </c>
      <c r="Q15" s="1" t="s">
        <v>35</v>
      </c>
      <c r="R15" s="1" t="s">
        <v>35</v>
      </c>
      <c r="S15" s="3">
        <v>1</v>
      </c>
      <c r="T15" s="1" t="s">
        <v>35</v>
      </c>
      <c r="U15" s="1" t="s">
        <v>56</v>
      </c>
      <c r="V15" s="3">
        <v>0.2</v>
      </c>
      <c r="W15" s="1" t="s">
        <v>35</v>
      </c>
      <c r="X15" s="1" t="s">
        <v>35</v>
      </c>
      <c r="Y15" s="1" t="s">
        <v>56</v>
      </c>
      <c r="Z15" s="1" t="s">
        <v>56</v>
      </c>
    </row>
    <row r="16" spans="1:26">
      <c r="A16" s="1" t="s">
        <v>104</v>
      </c>
      <c r="B16" s="2" t="str">
        <f t="shared" si="4"/>
        <v>Lug - Stud M3.5, Wire max 3260 circular mils (1.65mm2)</v>
      </c>
      <c r="C16" s="2" t="str">
        <f t="shared" si="2"/>
        <v>Lug - Stud M3.5, Wire 3260 cmil</v>
      </c>
      <c r="D16" s="2" t="s">
        <v>7</v>
      </c>
      <c r="E16" s="2">
        <v>9871014</v>
      </c>
      <c r="F16" s="3" t="s">
        <v>69</v>
      </c>
      <c r="G16" s="2" t="str">
        <f t="shared" si="3"/>
        <v>=3.5mm</v>
      </c>
      <c r="H16" s="3" t="s">
        <v>74</v>
      </c>
      <c r="I16" s="3" t="s">
        <v>84</v>
      </c>
      <c r="J16" s="3" t="s">
        <v>91</v>
      </c>
      <c r="K16" s="3" t="s">
        <v>98</v>
      </c>
      <c r="L16" s="3" t="str">
        <f t="shared" si="5"/>
        <v>=3260'in circular mils</v>
      </c>
      <c r="M16" s="1" t="s">
        <v>35</v>
      </c>
      <c r="N16" s="1" t="s">
        <v>35</v>
      </c>
      <c r="O16" s="1" t="s">
        <v>35</v>
      </c>
      <c r="P16" s="1" t="s">
        <v>35</v>
      </c>
      <c r="Q16" s="1" t="s">
        <v>35</v>
      </c>
      <c r="R16" s="1" t="s">
        <v>35</v>
      </c>
      <c r="S16" s="3">
        <v>1</v>
      </c>
      <c r="T16" s="1" t="s">
        <v>35</v>
      </c>
      <c r="U16" s="1" t="s">
        <v>56</v>
      </c>
      <c r="V16" s="3">
        <v>0.2</v>
      </c>
      <c r="W16" s="1" t="s">
        <v>35</v>
      </c>
      <c r="X16" s="1" t="s">
        <v>35</v>
      </c>
      <c r="Y16" s="1" t="s">
        <v>56</v>
      </c>
      <c r="Z16" s="1" t="s">
        <v>56</v>
      </c>
    </row>
    <row r="17" spans="1:26">
      <c r="A17" s="1" t="s">
        <v>105</v>
      </c>
      <c r="B17" s="2" t="str">
        <f t="shared" si="4"/>
        <v>Lug - Stud M3.5, Wire max 3260 circular mils (1.65mm2)</v>
      </c>
      <c r="C17" s="2" t="str">
        <f t="shared" si="2"/>
        <v>Lug - Stud M3.5, Wire 3260 cmil</v>
      </c>
      <c r="D17" s="2" t="s">
        <v>7</v>
      </c>
      <c r="E17" s="2">
        <v>9871014</v>
      </c>
      <c r="F17" s="3" t="s">
        <v>69</v>
      </c>
      <c r="G17" s="2" t="str">
        <f t="shared" si="3"/>
        <v>=3.5mm</v>
      </c>
      <c r="H17" s="3" t="s">
        <v>75</v>
      </c>
      <c r="I17" s="3" t="s">
        <v>85</v>
      </c>
      <c r="J17" s="3" t="s">
        <v>92</v>
      </c>
      <c r="K17" s="3" t="s">
        <v>99</v>
      </c>
      <c r="L17" s="3" t="str">
        <f t="shared" si="5"/>
        <v>=3260'in circular mils</v>
      </c>
      <c r="M17" s="1" t="s">
        <v>35</v>
      </c>
      <c r="N17" s="1" t="s">
        <v>35</v>
      </c>
      <c r="O17" s="1" t="s">
        <v>35</v>
      </c>
      <c r="P17" s="1" t="s">
        <v>35</v>
      </c>
      <c r="Q17" s="1" t="s">
        <v>35</v>
      </c>
      <c r="R17" s="1" t="s">
        <v>35</v>
      </c>
      <c r="S17" s="3">
        <v>1</v>
      </c>
      <c r="T17" s="1" t="s">
        <v>35</v>
      </c>
      <c r="U17" s="1" t="s">
        <v>56</v>
      </c>
      <c r="V17" s="3">
        <v>0.2</v>
      </c>
      <c r="W17" s="1" t="s">
        <v>35</v>
      </c>
      <c r="X17" s="1" t="s">
        <v>35</v>
      </c>
      <c r="Y17" s="1" t="s">
        <v>56</v>
      </c>
      <c r="Z17" s="1" t="s">
        <v>56</v>
      </c>
    </row>
    <row r="18" spans="1:26">
      <c r="A18" s="1" t="s">
        <v>106</v>
      </c>
      <c r="B18" s="2" t="str">
        <f t="shared" si="4"/>
        <v>Lug - Stud M4, Wire max 3260 circular mils (1.65mm2)</v>
      </c>
      <c r="C18" s="2" t="str">
        <f t="shared" si="2"/>
        <v>Lug - Stud M4, Wire 3260 cmil</v>
      </c>
      <c r="D18" s="2" t="s">
        <v>7</v>
      </c>
      <c r="E18" s="2">
        <v>9871014</v>
      </c>
      <c r="F18" s="3" t="s">
        <v>69</v>
      </c>
      <c r="G18" s="2" t="str">
        <f t="shared" si="3"/>
        <v>=4mm</v>
      </c>
      <c r="H18" s="3" t="s">
        <v>75</v>
      </c>
      <c r="I18" s="3" t="s">
        <v>85</v>
      </c>
      <c r="J18" s="3" t="s">
        <v>92</v>
      </c>
      <c r="K18" s="3" t="s">
        <v>99</v>
      </c>
      <c r="L18" s="3" t="str">
        <f t="shared" si="5"/>
        <v>=3260'in circular mils</v>
      </c>
      <c r="M18" s="1" t="s">
        <v>35</v>
      </c>
      <c r="N18" s="1" t="s">
        <v>35</v>
      </c>
      <c r="O18" s="1" t="s">
        <v>35</v>
      </c>
      <c r="P18" s="1" t="s">
        <v>35</v>
      </c>
      <c r="Q18" s="1" t="s">
        <v>35</v>
      </c>
      <c r="R18" s="1" t="s">
        <v>35</v>
      </c>
      <c r="S18" s="3">
        <v>1</v>
      </c>
      <c r="T18" s="1" t="s">
        <v>35</v>
      </c>
      <c r="U18" s="1" t="s">
        <v>56</v>
      </c>
      <c r="V18" s="3">
        <v>0.2</v>
      </c>
      <c r="W18" s="1" t="s">
        <v>35</v>
      </c>
      <c r="X18" s="1" t="s">
        <v>35</v>
      </c>
      <c r="Y18" s="1" t="s">
        <v>56</v>
      </c>
      <c r="Z18" s="1" t="s">
        <v>56</v>
      </c>
    </row>
  </sheetData>
  <dataValidations count="17">
    <dataValidation type="list" allowBlank="1" showInputMessage="1" showErrorMessage="1" errorTitle="SOLIDWORKS Error:" error="The value you have entered is invalid.  Please enter a valid value before continuing." promptTitle="$STATE@Bounding-Box4" prompt="Select to suppress or unsuppress the feature_x000a_Possible Options:_x000a_Suppressed_x000a_Unsuppressed_x000a_S = Suppressed_x000a_U = Unsuppressed_x000a_1 = Suppressed_x000a_0 = Unsuppressed" sqref="Q3:Q18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lat-Pattern16" prompt="Select to suppress or unsuppress the feature_x000a_Possible Options:_x000a_Suppressed_x000a_Unsuppressed_x000a_S = Suppressed_x000a_U = Unsuppressed_x000a_1 = Suppressed_x000a_0 = Unsuppressed" sqref="R3:R18">
      <formula1>"SUPPRESSED,UNSUPPRESSED,S,U,1,0"</formula1>
    </dataValidation>
    <dataValidation showInputMessage="1" showErrorMessage="1" errorTitle="SOLIDWORKS Error:" error="The value you have entered is invalid.  Please enter a valid value before continuing." promptTitle="D1@Fillet21" prompt="Enter a valid value for this parameter." sqref="S3:S18"/>
    <dataValidation type="list" allowBlank="1" showInputMessage="1" showErrorMessage="1" errorTitle="SOLIDWORKS Error:" error="The value you have entered is invalid.  Please enter a valid value before continuing." promptTitle="$STATE@Fillet32" prompt="Select to suppress or unsuppress the feature_x000a_Possible Options:_x000a_Suppressed_x000a_Unsuppressed_x000a_S = Suppressed_x000a_U = Unsuppressed_x000a_1 = Suppressed_x000a_0 = Unsuppressed" sqref="T3:T18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33" prompt="Select to suppress or unsuppress the feature_x000a_Possible Options:_x000a_Suppressed_x000a_Unsuppressed_x000a_S = Suppressed_x000a_U = Unsuppressed_x000a_1 = Suppressed_x000a_0 = Unsuppressed" sqref="U3:U18">
      <formula1>"SUPPRESSED,UNSUPPRESSED,S,U,1,0"</formula1>
    </dataValidation>
    <dataValidation showInputMessage="1" showErrorMessage="1" errorTitle="SOLIDWORKS Error:" error="The value you have entered is invalid.  Please enter a valid value before continuing." promptTitle="D1@Fillet33" prompt="Enter a valid value for this parameter." sqref="V3:V18"/>
    <dataValidation type="list" allowBlank="1" showInputMessage="1" showErrorMessage="1" errorTitle="SOLIDWORKS Error:" error="The value you have entered is invalid.  Please enter a valid value before continuing." promptTitle="$STATE@Fillet24" prompt="Select to suppress or unsuppress the feature_x000a_Possible Options:_x000a_Suppressed_x000a_Unsuppressed_x000a_S = Suppressed_x000a_U = Unsuppressed_x000a_1 = Suppressed_x000a_0 = Unsuppressed" sqref="W3:W18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25" prompt="Select to suppress or unsuppress the feature_x000a_Possible Options:_x000a_Suppressed_x000a_Unsuppressed_x000a_S = Suppressed_x000a_U = Unsuppressed_x000a_1 = Suppressed_x000a_0 = Unsuppressed" sqref="X3:X18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15" prompt="Select to suppress or unsuppress the feature_x000a_Possible Options:_x000a_Suppressed_x000a_Unsuppressed_x000a_S = Suppressed_x000a_U = Unsuppressed_x000a_1 = Suppressed_x000a_0 = Unsuppressed" sqref="Y3:Y18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Fillet27" prompt="Select to suppress or unsuppress the feature_x000a_Possible Options:_x000a_Suppressed_x000a_Unsuppressed_x000a_S = Suppressed_x000a_U = Unsuppressed_x000a_1 = Suppressed_x000a_0 = Unsuppressed" sqref="Z3:Z18">
      <formula1>"SUPPRESSED,UNSUPPRESSED,S,U,1,0"</formula1>
    </dataValidation>
    <dataValidation allowBlank="1" showInputMessage="1" promptTitle="$COMMENT" prompt="Enter the comment." sqref="B3:B18"/>
    <dataValidation allowBlank="1" showInputMessage="1" promptTitle="$DESCRIPTION" prompt="Enter the description" sqref="C3:C7"/>
    <dataValidation type="list" allowBlank="1" showInputMessage="1" promptTitle="$PARTNUMBER" prompt="Enter the part number." sqref="D3:D18">
      <formula1>"$DOCUMENT,$CONFIGURATION,$PARENT,$D,$C,$P"</formula1>
    </dataValidation>
    <dataValidation type="list" allowBlank="1" showInputMessage="1" showErrorMessage="1" errorTitle="SOLIDWORKS Error:" error="The value you have entered is invalid.  Please enter a valid value before continuing." promptTitle="$STATE@Directional1" prompt="Select to suppress or unsuppress the feature_x000a_Possible Options:_x000a_Suppressed_x000a_Unsuppressed_x000a_S = Suppressed_x000a_U = Unsuppressed_x000a_1 = Suppressed_x000a_0 = Unsuppressed" sqref="M3:M18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Directional2" prompt="Select to suppress or unsuppress the feature_x000a_Possible Options:_x000a_Suppressed_x000a_Unsuppressed_x000a_S = Suppressed_x000a_U = Unsuppressed_x000a_1 = Suppressed_x000a_0 = Unsuppressed" sqref="N3:N18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Directional3" prompt="Select to suppress or unsuppress the feature_x000a_Possible Options:_x000a_Suppressed_x000a_Unsuppressed_x000a_S = Suppressed_x000a_U = Unsuppressed_x000a_1 = Suppressed_x000a_0 = Unsuppressed" sqref="O3:O18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Bend-Lines1" prompt="Select to suppress or unsuppress the feature_x000a_Possible Options:_x000a_Suppressed_x000a_Unsuppressed_x000a_S = Suppressed_x000a_U = Unsuppressed_x000a_1 = Suppressed_x000a_0 = Unsuppressed" sqref="P3:P18">
      <formula1>"SUPPRESSED,UNSUPPRESSED,S,U,1,0"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Family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</dc:creator>
  <cp:lastModifiedBy>Chris</cp:lastModifiedBy>
  <dcterms:created xsi:type="dcterms:W3CDTF">2016-02-04T18:24:16Z</dcterms:created>
  <dcterms:modified xsi:type="dcterms:W3CDTF">2016-02-05T18:28:58Z</dcterms:modified>
</cp:coreProperties>
</file>